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печать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печать!$F$5</definedName>
    <definedName name="Ed_izm">#REF!</definedName>
    <definedName name="ed_izm_P">печать!$C$5</definedName>
    <definedName name="groop">печать!$A$5</definedName>
    <definedName name="Kol_vo">#REF!</definedName>
    <definedName name="mBook">#REF!</definedName>
    <definedName name="NumbStreet">ф2_8!$A$3</definedName>
    <definedName name="NumbStreet_p">печать!$B$3</definedName>
    <definedName name="Podrazdelenie">#REF!</definedName>
    <definedName name="remont">печать!$B$5</definedName>
    <definedName name="soderganie">печать!$B$391</definedName>
    <definedName name="summa_p">печать!$E$5</definedName>
    <definedName name="summa_r">#REF!</definedName>
    <definedName name="WorkRemont">#REF!</definedName>
    <definedName name="worksP">печать!$B$5</definedName>
    <definedName name="Z_16AB5A85_9E32_4760_9C7C_C472E54D5189_.wvu.FilterData" localSheetId="0" hidden="1">период!$A$1:$I$475</definedName>
    <definedName name="Z_16AB5A85_9E32_4760_9C7C_C472E54D5189_.wvu.Rows" localSheetId="2" hidden="1">печать!$9:$23,печать!$26:$35,печать!$38:$41,печать!$46:$51,печать!$54:$99,печать!$103:$104,печать!$107:$118,печать!$121:$126,печать!$128:$129,печать!$131:$137,печать!$139:$147,печать!$149:$168,печать!$170:$180,печать!$183:$193,печать!$195:$196,печать!$201:$201,печать!$204:$209,печать!$212:$214,печать!$217:$227,печать!$229:$231,печать!$234:$237,печать!$239:$239,печать!$241:$242,печать!$244:$265,печать!$271:$276,печать!$280:$281,печать!$283:$287,печать!$289:$319,печать!$321:$334,печать!$336:$337,печать!$341:$341,печать!$348:$348,печать!$350:$350,печать!$352:$352,печать!$357:$357,печать!$363:$363,печать!$376:$376,печать!$381:$381</definedName>
    <definedName name="Z_36218FDC_D91E_4014_BC51_4C3A814596BD_.wvu.FilterData" localSheetId="0" hidden="1">период!$A$1:$I$475</definedName>
    <definedName name="Z_36218FDC_D91E_4014_BC51_4C3A814596BD_.wvu.Rows" localSheetId="2" hidden="1">печать!$9:$23,печать!$26:$41,печать!$44:$99,печать!$102:$104,печать!$107:$118,печать!$121:$157,печать!$159:$196,печать!$201:$208,печать!$212:$214,печать!$216:$231,печать!$234:$249,печать!$251:$252,печать!$254:$265,печать!$270:$277,печать!$279:$295,печать!$297:$312,печать!$314:$330,печать!$332:$334,печать!$336:$337,печать!$341:$341,печать!$350:$350,печать!$352:$352,печать!$363:$363,печать!$366:$370,печать!$372:$373,печать!$377:$379,печать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печать!$A$1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печать!$D$5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<sst xmlns="http://schemas.openxmlformats.org/spreadsheetml/2006/main" count="27137" uniqueCount="780">
  <si>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</si>
  <si>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</si>
  <si>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</si>
  <si>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</si>
  <si>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</si>
  <si>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</si>
  <si>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</si>
  <si>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</si>
  <si>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</si>
  <si>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</si>
  <si>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</si>
  <si>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</si>
  <si>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</si>
  <si>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</si>
  <si>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</si>
  <si>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</si>
  <si>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</si>
  <si>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</si>
  <si>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</si>
  <si>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</si>
  <si>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</si>
  <si>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</si>
  <si>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</si>
  <si>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</si>
  <si>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</si>
  <si>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</si>
  <si>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</si>
  <si>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</si>
  <si>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</si>
  <si>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</si>
  <si>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</si>
  <si>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</si>
  <si>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</si>
  <si>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</si>
  <si>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</si>
  <si>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</si>
  <si>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</si>
  <si>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</si>
  <si>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</si>
  <si>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</si>
  <si>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</si>
  <si>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</si>
  <si>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</si>
  <si>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</si>
  <si>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</si>
  <si>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</si>
  <si>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</si>
  <si>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</si>
  <si>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</si>
  <si>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</si>
  <si>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</si>
  <si>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</si>
  <si>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</si>
  <si>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</si>
  <si>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</si>
  <si>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</si>
  <si>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</si>
  <si>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</si>
  <si>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</si>
  <si>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</si>
  <si>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</si>
  <si>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</si>
  <si>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</si>
  <si>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</si>
  <si>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</si>
  <si>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</si>
  <si>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</si>
  <si>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</si>
  <si>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</si>
  <si>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</si>
  <si>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</si>
  <si>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</si>
  <si>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</si>
  <si>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</si>
  <si>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</si>
  <si>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</si>
  <si>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</si>
  <si>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</si>
  <si>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</si>
  <si>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</si>
  <si>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</si>
  <si>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</si>
  <si>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</si>
  <si>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</si>
  <si>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</si>
  <si>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</si>
  <si>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</si>
  <si>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</si>
  <si>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</si>
  <si>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</si>
  <si>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</si>
  <si>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</si>
  <si>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</si>
  <si>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</si>
  <si>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</si>
  <si>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</si>
  <si>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</si>
  <si>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</si>
  <si>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</si>
  <si>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</si>
  <si>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</si>
  <si>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</si>
  <si>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</si>
  <si>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</si>
  <si>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</si>
  <si>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</si>
  <si>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</si>
  <si>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</si>
  <si>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</si>
  <si>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</si>
  <si>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</si>
  <si>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</si>
  <si>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</si>
  <si>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</si>
  <si>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</si>
  <si>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</si>
  <si>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</si>
  <si>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</si>
  <si>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</si>
  <si>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</si>
  <si>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</si>
  <si>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</si>
  <si>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</si>
  <si>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</si>
  <si>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</si>
  <si>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</si>
  <si>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</si>
  <si>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</si>
  <si>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</si>
  <si>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</si>
  <si>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</si>
  <si>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</si>
  <si>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</si>
  <si>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</si>
  <si>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</si>
  <si>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</si>
  <si>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</si>
  <si>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</si>
  <si>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</si>
  <si>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</si>
  <si>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</si>
  <si>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</si>
  <si>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</si>
  <si>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</si>
  <si>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</si>
  <si>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</si>
  <si>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</si>
  <si>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</si>
  <si>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</si>
  <si>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</si>
  <si>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</si>
  <si>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</si>
  <si>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</si>
  <si>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</si>
  <si>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</si>
  <si>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</si>
  <si>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</si>
  <si>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</si>
  <si>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</si>
  <si>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</si>
  <si>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</si>
  <si>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</si>
  <si>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</si>
  <si>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</si>
  <si>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</si>
  <si>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</si>
  <si>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</si>
  <si>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</si>
  <si>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</si>
  <si>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</si>
  <si>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</si>
  <si>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</si>
  <si>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</si>
  <si>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</si>
  <si>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</si>
  <si>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</si>
  <si>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</si>
  <si>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</si>
  <si>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</si>
  <si>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</si>
  <si>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</si>
  <si>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</si>
  <si>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</si>
  <si>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</si>
  <si>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</si>
  <si>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</si>
  <si>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</si>
  <si>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</si>
  <si>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</si>
  <si>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</si>
  <si>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</si>
  <si>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</si>
  <si>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</si>
  <si>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</si>
  <si>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</si>
  <si>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</si>
  <si>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</si>
  <si>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</si>
  <si>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</si>
  <si>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</si>
  <si>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</si>
  <si>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</si>
  <si>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</si>
  <si>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</si>
  <si>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</si>
  <si>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</si>
  <si>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</si>
  <si>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</si>
  <si>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</si>
  <si>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</si>
  <si>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</si>
  <si>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</si>
  <si>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</si>
  <si>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</si>
  <si>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</si>
  <si>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</si>
  <si>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</si>
  <si>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</si>
  <si>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</si>
  <si>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</si>
  <si>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</si>
  <si>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</si>
  <si>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</si>
  <si>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</si>
  <si>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</si>
  <si>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</si>
  <si>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</si>
  <si>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</si>
  <si>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</si>
  <si>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</si>
  <si>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</si>
  <si>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</si>
  <si>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</si>
  <si>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</si>
  <si>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</si>
  <si>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</si>
  <si>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</si>
  <si>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</si>
  <si>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</si>
  <si>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</si>
  <si>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</si>
  <si>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</si>
  <si>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</si>
  <si>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</si>
  <si>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</si>
  <si>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</si>
  <si>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</si>
  <si>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</si>
  <si>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</si>
  <si>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</si>
  <si>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</si>
  <si>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</si>
  <si>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</si>
  <si>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</si>
  <si>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</si>
  <si>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</si>
  <si>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</si>
  <si>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</si>
  <si>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</si>
  <si>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</si>
  <si>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</si>
  <si>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</si>
  <si>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</si>
  <si>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</si>
  <si>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</si>
  <si>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</si>
  <si>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</si>
  <si>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</si>
  <si>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</si>
  <si>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</si>
  <si>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</si>
  <si>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</si>
  <si>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</si>
  <si>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</si>
  <si>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</si>
  <si>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</si>
  <si>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</si>
  <si>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</si>
  <si>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</si>
  <si>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</si>
  <si>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</si>
  <si>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</si>
  <si>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</si>
  <si>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</si>
  <si>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</si>
  <si>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</si>
  <si>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</si>
  <si>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</si>
  <si>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</si>
  <si>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</si>
  <si>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</si>
  <si>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</si>
  <si>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</si>
  <si>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</si>
  <si>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</si>
  <si>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</si>
  <si>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</si>
  <si>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</si>
  <si>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</si>
  <si>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</si>
  <si>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</si>
  <si>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</si>
  <si>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</si>
  <si>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</si>
  <si>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</si>
  <si>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</si>
  <si>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</si>
  <si>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</si>
  <si>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</si>
  <si>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</si>
  <si>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</si>
  <si>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</si>
  <si>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</si>
  <si>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</si>
  <si>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</si>
  <si>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</si>
  <si>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</si>
  <si>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</si>
  <si>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</si>
  <si>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</si>
  <si>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</si>
  <si>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</si>
  <si>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</si>
  <si>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</si>
  <si>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</si>
  <si>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</si>
  <si>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</si>
  <si>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</si>
  <si>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</si>
  <si>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</si>
  <si>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</si>
  <si>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</si>
  <si>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</si>
  <si>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</si>
  <si>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</si>
  <si>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</si>
  <si>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</si>
  <si>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</si>
  <si>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</si>
  <si>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</si>
  <si>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</si>
  <si>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</si>
  <si>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</si>
  <si>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</si>
  <si>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</si>
  <si>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</si>
  <si>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</si>
  <si>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</si>
  <si>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</si>
  <si>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</si>
  <si>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</si>
  <si>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</si>
  <si>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</si>
  <si>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</si>
  <si>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</si>
  <si>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</si>
  <si>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</si>
  <si>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</si>
  <si>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</si>
  <si>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</si>
  <si>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</si>
  <si>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</si>
  <si>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</si>
  <si>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</si>
  <si>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</si>
  <si>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</si>
  <si>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</si>
  <si>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</si>
  <si>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</si>
  <si>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</si>
  <si>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</si>
  <si>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</si>
  <si>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</si>
  <si>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</si>
  <si>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</si>
  <si>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</si>
  <si>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</si>
  <si>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</si>
  <si>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</si>
  <si>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</si>
  <si>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</si>
  <si>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</si>
  <si>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</si>
  <si>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</si>
  <si>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</si>
  <si>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</si>
  <si>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</si>
  <si>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</si>
  <si>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</si>
  <si>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</si>
  <si>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</si>
  <si>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</si>
  <si>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</si>
  <si>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</si>
  <si>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</si>
  <si>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</si>
  <si>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</si>
  <si>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</si>
  <si>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</si>
  <si>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</si>
  <si>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</si>
  <si>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</si>
  <si>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</si>
  <si>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</si>
  <si>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</si>
  <si>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</si>
  <si>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</si>
  <si>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</si>
  <si>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</si>
  <si>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</si>
  <si>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</si>
  <si>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</si>
  <si>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</si>
  <si>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</si>
  <si>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</si>
  <si>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</si>
  <si>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</si>
  <si>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</si>
  <si>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</si>
  <si>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</si>
  <si>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</si>
  <si>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</si>
  <si>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</si>
  <si>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</si>
  <si>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</si>
  <si>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</si>
  <si>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</si>
  <si>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</si>
  <si>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</si>
  <si>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</si>
  <si>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</si>
  <si>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</si>
  <si>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</si>
  <si>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</si>
  <si>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</si>
  <si>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</si>
  <si>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</si>
  <si>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</si>
  <si>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</si>
  <si>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</si>
  <si>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</si>
  <si>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</si>
  <si>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</si>
  <si>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</si>
  <si>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</si>
  <si>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</si>
  <si>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</si>
  <si>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</si>
  <si>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</si>
  <si>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</si>
  <si>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</si>
  <si>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</si>
  <si>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</si>
  <si>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</si>
  <si>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</si>
  <si>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</si>
  <si>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</si>
  <si>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</si>
  <si>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</si>
  <si>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</si>
  <si>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</si>
  <si>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</si>
  <si>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</si>
  <si>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</si>
  <si>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</si>
  <si>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</si>
  <si>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</si>
  <si>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</si>
  <si>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</si>
  <si>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</si>
  <si>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</si>
  <si>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</si>
  <si>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</si>
  <si>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</si>
  <si>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</si>
  <si>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</si>
  <si>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</si>
  <si>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</si>
  <si>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</si>
  <si>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</si>
  <si>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</si>
  <si>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</si>
  <si>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</si>
  <si>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</si>
  <si>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</si>
  <si>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</si>
  <si>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</si>
  <si>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</si>
  <si>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</si>
  <si>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</si>
  <si>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</si>
  <si>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</si>
  <si>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</si>
  <si>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</si>
  <si>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</si>
  <si>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</si>
  <si>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</si>
  <si>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</si>
  <si>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</si>
  <si>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</si>
  <si>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</si>
  <si>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</si>
  <si>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</si>
  <si>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</si>
  <si>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</si>
  <si>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</si>
  <si>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</si>
  <si>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</si>
  <si>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</si>
  <si>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</si>
  <si>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</si>
  <si>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</si>
  <si>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</si>
  <si>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</si>
  <si>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</si>
  <si>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</si>
  <si>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</si>
  <si>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</si>
  <si>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</si>
  <si>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</si>
  <si>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</si>
  <si>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</si>
  <si>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</si>
  <si>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</si>
  <si>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</si>
  <si>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</si>
  <si>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</si>
  <si>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</si>
  <si>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</si>
  <si>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</si>
  <si>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</si>
  <si>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</si>
  <si>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</si>
  <si>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</si>
  <si>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</si>
  <si>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</si>
  <si>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</si>
  <si>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</si>
  <si>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</si>
  <si>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</si>
  <si>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</si>
  <si>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</si>
  <si>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</si>
  <si>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</si>
  <si>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</si>
  <si>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</si>
  <si>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</si>
  <si>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</si>
  <si>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</si>
  <si>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</si>
  <si>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</si>
  <si>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</si>
  <si>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</si>
  <si>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</si>
  <si>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</si>
  <si>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</si>
  <si>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</si>
  <si>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</si>
  <si>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</si>
  <si>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</si>
  <si>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</si>
  <si>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</si>
  <si>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</si>
  <si>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</si>
  <si>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</si>
  <si>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</si>
  <si>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</si>
  <si>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</si>
  <si>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</si>
  <si>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</si>
  <si>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</si>
  <si>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</si>
  <si>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</si>
  <si>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</si>
  <si>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</si>
  <si>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</si>
  <si>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</si>
  <si>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</si>
  <si>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</si>
  <si>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</si>
  <si>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</si>
  <si>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</si>
  <si>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</si>
  <si>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</si>
  <si>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</si>
  <si>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</si>
  <si>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</si>
  <si>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</si>
  <si>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</si>
  <si>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</si>
  <si>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</si>
  <si>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</si>
  <si>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</si>
  <si>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</si>
  <si>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</si>
  <si>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</si>
  <si>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</si>
  <si>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</si>
  <si>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</si>
  <si>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</si>
  <si>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</si>
  <si>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</si>
  <si>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</si>
  <si>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</si>
  <si>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</si>
  <si>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</si>
  <si>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</si>
  <si>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</si>
  <si>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</si>
  <si>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</si>
  <si>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</si>
  <si>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</si>
  <si>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</si>
  <si>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</si>
  <si>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</si>
  <si>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</si>
  <si>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</si>
  <si>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</si>
  <si>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</si>
  <si>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</si>
  <si>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</si>
  <si>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</si>
  <si>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</si>
  <si>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</si>
  <si>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</si>
  <si>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</si>
  <si>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</si>
  <si>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</si>
  <si>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</si>
  <si>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</si>
  <si>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</si>
  <si>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</si>
  <si>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</si>
  <si>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</si>
  <si>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</si>
  <si>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</si>
  <si>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</si>
  <si>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</si>
  <si>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</si>
  <si>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</si>
  <si>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</si>
  <si>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</si>
  <si>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</si>
  <si>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</si>
  <si>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</si>
  <si>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</si>
  <si>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</si>
  <si>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</si>
  <si>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</si>
  <si>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</si>
  <si>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</si>
  <si>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</si>
  <si>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</si>
  <si>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</si>
  <si>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</si>
  <si>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</si>
  <si>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</si>
  <si>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</si>
  <si>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</si>
  <si>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</si>
  <si>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</si>
  <si>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</si>
  <si>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</si>
  <si>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</si>
  <si>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</si>
  <si>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</si>
  <si>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</si>
  <si>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</si>
  <si>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</si>
  <si>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</si>
  <si>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</si>
  <si>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</si>
  <si>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</si>
  <si>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</si>
  <si>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</si>
  <si>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</si>
  <si>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</si>
  <si>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</si>
  <si>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</si>
  <si>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</si>
  <si>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</si>
  <si>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</si>
  <si>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</si>
  <si>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</si>
  <si>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</si>
  <si>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</si>
  <si>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</si>
  <si>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</si>
  <si>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</si>
  <si>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</si>
  <si>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</si>
  <si>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</si>
  <si>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</si>
  <si>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</si>
  <si>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</si>
  <si>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</si>
  <si>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</si>
  <si>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</si>
  <si>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</si>
  <si>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</si>
  <si>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</si>
  <si>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</si>
  <si>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</si>
  <si>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</si>
  <si>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</si>
  <si>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</si>
  <si>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</si>
  <si>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</si>
  <si>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</si>
  <si>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</si>
  <si>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</si>
  <si>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</si>
  <si>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</si>
  <si>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</si>
  <si>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</si>
  <si>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</si>
  <si>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</si>
  <si>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</si>
  <si>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</si>
  <si>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</si>
  <si>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</si>
  <si>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</si>
  <si>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</si>
  <si>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</si>
  <si>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</si>
  <si>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</si>
  <si>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</si>
  <si>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</si>
  <si>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</si>
  <si>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</si>
  <si>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</si>
  <si>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</si>
  <si>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</si>
  <si>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</si>
  <si>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>апрель, октябрь</t>
  </si>
  <si>
    <t xml:space="preserve"> сентябрь</t>
  </si>
  <si>
    <t xml:space="preserve"> март</t>
  </si>
  <si>
    <t xml:space="preserve"> июль</t>
  </si>
  <si>
    <t>июль, сентябрь</t>
  </si>
  <si>
    <t>дек, ноя, окт, фев, янв</t>
  </si>
  <si>
    <t>дек, мар, ноя, окт, фев</t>
  </si>
  <si>
    <t>июнь, сентябрь</t>
  </si>
  <si>
    <t xml:space="preserve"> январь</t>
  </si>
  <si>
    <t>апрель, июль</t>
  </si>
  <si>
    <t>2,7 | 2</t>
  </si>
  <si>
    <t>4,25 | 4</t>
  </si>
  <si>
    <t>апр, мар, сен</t>
  </si>
  <si>
    <t>1,6 | 22</t>
  </si>
  <si>
    <t>0,5 | 2</t>
  </si>
  <si>
    <t>1,1 | 1</t>
  </si>
  <si>
    <t>апрель, сентябрь</t>
  </si>
  <si>
    <t>1,25 | 1</t>
  </si>
  <si>
    <t>2,2 | 2</t>
  </si>
  <si>
    <t>сентябрь, февраль</t>
  </si>
  <si>
    <t>3,9 | 1</t>
  </si>
  <si>
    <t>29,7 | 4</t>
  </si>
  <si>
    <t>1 | 2</t>
  </si>
  <si>
    <t>февраль, январь</t>
  </si>
  <si>
    <t>ноябрь, январь</t>
  </si>
  <si>
    <t>дек, мар, ноя, окт</t>
  </si>
  <si>
    <t>3,4 | 10</t>
  </si>
  <si>
    <t>3,4 | 11</t>
  </si>
  <si>
    <t>№ 4 по ул. Гагарина за 2016 год</t>
  </si>
  <si>
    <t>март, декабрь</t>
  </si>
  <si>
    <t>янв, мар, апр</t>
  </si>
  <si>
    <t>янв, май, авг, сен, окт</t>
  </si>
  <si>
    <t>59 | 2</t>
  </si>
  <si>
    <t>30,1 | 114</t>
  </si>
  <si>
    <t>30,1 | 24</t>
  </si>
  <si>
    <t>135 | 18</t>
  </si>
  <si>
    <t>135 | 15</t>
  </si>
  <si>
    <t>0,675 | 1</t>
  </si>
  <si>
    <t>33,75 | 21</t>
  </si>
  <si>
    <t>33,75 | 5</t>
  </si>
  <si>
    <t>33,75 | 7</t>
  </si>
  <si>
    <t>135 | 22</t>
  </si>
  <si>
    <t>135 | 28</t>
  </si>
  <si>
    <t>1045,4 | 2</t>
  </si>
  <si>
    <t>1045,4 | 27</t>
  </si>
  <si>
    <t>10,454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</si>
</sst>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762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13865.04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121049.36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122046.3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122046.3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122046.3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12868.1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165541.66595749097</v>
      </c>
      <c r="G28" s="18">
        <f>и_ср_начисл-и_ср_стоимость_факт</f>
        <v>-44492.305957490971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22280.16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33803.939999999995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130.48224570774192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203525.11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194851.97999999998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24778.32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308782.32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308782.32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437.97217541487271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9363.630000000001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8825.36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1699.67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9363.630000000001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9363.630000000001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154.19404997221642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28600.55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27061.030000000002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4893.1400000000003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29966.11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29966.11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574.17525844253942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13587.6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12814.74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2432.81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13587.6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13587.6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topLeftCell="A2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762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13211.521690908754</v>
      </c>
      <c r="F6" s="40"/>
      <c r="I6" s="27">
        <f>E6/1.18</f>
        <v>11196.204822804029</v>
      </c>
      <c r="J6" s="29">
        <f>[1]сумма!$Q$6</f>
        <v>12959.079134999998</v>
      </c>
      <c r="K6" s="29">
        <f>J6-I6</f>
        <v>1762.8743121959687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182.75839999999999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0.1258</v>
      </c>
      <c r="E8" s="48">
        <v>182.75839999999999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356.10040000000004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1.6254</v>
      </c>
      <c r="E25" s="48">
        <v>356.10040000000004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6835.3358263999999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0.624</v>
      </c>
      <c r="E43" s="48">
        <v>932.53039999999999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20</v>
      </c>
      <c r="E45" s="48">
        <v>2377.8216343999998</v>
      </c>
      <c r="F45" s="49" t="s">
        <v>763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1.8</v>
      </c>
      <c r="E47" s="56">
        <v>3524.9837919999995</v>
      </c>
      <c r="F47" s="49" t="s">
        <v>730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5179.3000645087559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>
        <v>1</v>
      </c>
      <c r="E90" s="35">
        <v>65.855800000000002</v>
      </c>
      <c r="F90" s="33" t="s">
        <v>730</v>
      </c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6</v>
      </c>
      <c r="E96" s="35">
        <v>5113.4442645087556</v>
      </c>
      <c r="F96" s="33" t="s">
        <v>737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356.10039999999998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1.6254</v>
      </c>
      <c r="E101" s="35">
        <v>356.10039999999998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40.745399999999997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2.9899999999999999E-2</v>
      </c>
      <c r="E106" s="56">
        <v>40.745399999999997</v>
      </c>
      <c r="F106" s="49" t="s">
        <v>736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261.18119999999999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8.9700000000000002E-2</v>
      </c>
      <c r="E120" s="56">
        <v>261.18119999999999</v>
      </c>
      <c r="F120" s="49" t="s">
        <v>764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21372.072985093149</v>
      </c>
      <c r="F197" s="75"/>
      <c r="I197" s="27">
        <f>E197/1.18</f>
        <v>18111.926258553518</v>
      </c>
      <c r="J197" s="29">
        <f>[1]сумма!$Q$11</f>
        <v>31082.599499999997</v>
      </c>
      <c r="K197" s="29">
        <f>J197-I197</f>
        <v>12970.673241446479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21372.072985093149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0.35879999999999995</v>
      </c>
      <c r="E199" s="35">
        <v>1890.9499999999996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2.5080000000000005</v>
      </c>
      <c r="E200" s="35">
        <v>5289.3263999999981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1.52</v>
      </c>
      <c r="E210" s="35">
        <v>2662.6936000000001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13.176</v>
      </c>
      <c r="E211" s="35">
        <v>7669.4075359240005</v>
      </c>
      <c r="F211" s="49" t="s">
        <v>732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>
        <v>4</v>
      </c>
      <c r="E212" s="35">
        <v>3320.1286491691508</v>
      </c>
      <c r="F212" s="49" t="s">
        <v>730</v>
      </c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2</v>
      </c>
      <c r="E215" s="35">
        <v>539.56679999999994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1431.9471308824966</v>
      </c>
      <c r="F232" s="33"/>
      <c r="I232" s="27">
        <f>E232/1.18</f>
        <v>1213.5145176970311</v>
      </c>
      <c r="J232" s="29">
        <f>[1]сумма!$M$13</f>
        <v>4000.8600000000006</v>
      </c>
      <c r="K232" s="29">
        <f>J232-I232</f>
        <v>2787.3454823029697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1431.9471308824966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>
        <v>6</v>
      </c>
      <c r="E242" s="35">
        <v>1431.9471308824966</v>
      </c>
      <c r="F242" s="33" t="s">
        <v>735</v>
      </c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7194.3833387937684</v>
      </c>
      <c r="F266" s="75"/>
      <c r="I266" s="27">
        <f>E266/1.18</f>
        <v>6096.9350328760756</v>
      </c>
      <c r="J266" s="29">
        <f>[1]сумма!$Q$15</f>
        <v>14033.079052204816</v>
      </c>
      <c r="K266" s="29">
        <f>J266-I266</f>
        <v>7936.1440193287399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7194.3833387937684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0.46329999999999999</v>
      </c>
      <c r="E268" s="35">
        <v>2147.2932000000001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0.02</v>
      </c>
      <c r="E269" s="35">
        <v>337.71599999999995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364.01819999999992</v>
      </c>
      <c r="F278" s="33" t="s">
        <v>737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2</v>
      </c>
      <c r="E296" s="35">
        <v>458.07254973078608</v>
      </c>
      <c r="F296" s="33" t="s">
        <v>742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>
        <v>2</v>
      </c>
      <c r="E313" s="35">
        <v>1371.5310778181818</v>
      </c>
      <c r="F313" s="33" t="s">
        <v>742</v>
      </c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2</v>
      </c>
      <c r="E331" s="35">
        <v>652.54965454545447</v>
      </c>
      <c r="F331" s="33" t="s">
        <v>742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10</v>
      </c>
      <c r="E335" s="35">
        <v>1863.2026566993463</v>
      </c>
      <c r="F335" s="33" t="s">
        <v>765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16351.153799999998</v>
      </c>
      <c r="F338" s="75"/>
      <c r="I338" s="27">
        <f>E338/1.18</f>
        <v>13856.91</v>
      </c>
      <c r="J338" s="29">
        <f>[1]сумма!$Q$17</f>
        <v>27117.06</v>
      </c>
      <c r="K338" s="29">
        <f>J338-I338</f>
        <v>13260.150000000001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16351.153799999998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744</v>
      </c>
      <c r="E340" s="84">
        <v>34.338000000000001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745</v>
      </c>
      <c r="E342" s="48">
        <v>75.425600000000003</v>
      </c>
      <c r="F342" s="49" t="s">
        <v>746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747</v>
      </c>
      <c r="E343" s="84">
        <v>186.0506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748</v>
      </c>
      <c r="E344" s="84">
        <v>6.3011999999999997</v>
      </c>
      <c r="F344" s="49" t="s">
        <v>741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749</v>
      </c>
      <c r="E345" s="84">
        <v>3.4338000000000002</v>
      </c>
      <c r="F345" s="49" t="s">
        <v>735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766</v>
      </c>
      <c r="E346" s="48">
        <v>499.70640000000003</v>
      </c>
      <c r="F346" s="49" t="s">
        <v>750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751</v>
      </c>
      <c r="E347" s="48">
        <v>5.0621999999999998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 t="s">
        <v>752</v>
      </c>
      <c r="E348" s="84">
        <v>18.3962</v>
      </c>
      <c r="F348" s="49" t="s">
        <v>753</v>
      </c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767</v>
      </c>
      <c r="E349" s="48">
        <v>10426.4918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768</v>
      </c>
      <c r="E351" s="48">
        <v>4860.4199999999992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754</v>
      </c>
      <c r="E353" s="84">
        <v>54.220999999999989</v>
      </c>
      <c r="F353" s="49" t="s">
        <v>735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755</v>
      </c>
      <c r="E354" s="48">
        <v>181.30699999999996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34849.427036706205</v>
      </c>
      <c r="F355" s="75"/>
      <c r="I355" s="27">
        <f>E355/1.18</f>
        <v>29533.412742971363</v>
      </c>
      <c r="J355" s="29">
        <f>[1]сумма!$Q$19</f>
        <v>27334.060541112922</v>
      </c>
      <c r="K355" s="29">
        <f>J355-I355</f>
        <v>-2199.3522018584408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15898.753600000002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756</v>
      </c>
      <c r="E357" s="89">
        <v>66.469399999999993</v>
      </c>
      <c r="F357" s="49" t="s">
        <v>757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769</v>
      </c>
      <c r="E358" s="89">
        <v>1648.9555999999998</v>
      </c>
      <c r="F358" s="49" t="s">
        <v>739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770</v>
      </c>
      <c r="E359" s="89">
        <v>6002.3059999999996</v>
      </c>
      <c r="F359" s="49" t="s">
        <v>739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771</v>
      </c>
      <c r="E360" s="89">
        <v>201.27259999999998</v>
      </c>
      <c r="F360" s="49" t="s">
        <v>736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772</v>
      </c>
      <c r="E361" s="89">
        <v>437.20180000000005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773</v>
      </c>
      <c r="E362" s="89">
        <v>1433.6881999999998</v>
      </c>
      <c r="F362" s="49" t="s">
        <v>758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774</v>
      </c>
      <c r="E364" s="89">
        <v>4830.3535999999995</v>
      </c>
      <c r="F364" s="49" t="s">
        <v>759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775</v>
      </c>
      <c r="E365" s="89">
        <v>1141.9803999999999</v>
      </c>
      <c r="F365" s="49" t="s">
        <v>718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760</v>
      </c>
      <c r="E371" s="89">
        <v>136.52599999999998</v>
      </c>
      <c r="F371" s="49" t="s">
        <v>740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18950.673436706205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776</v>
      </c>
      <c r="E375" s="93">
        <v>1426.4146800000001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 t="s">
        <v>761</v>
      </c>
      <c r="E376" s="93">
        <v>26.726999999999997</v>
      </c>
      <c r="F376" s="49" t="s">
        <v>718</v>
      </c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777</v>
      </c>
      <c r="E380" s="95">
        <v>6936.9958000000006</v>
      </c>
      <c r="F380" s="49" t="s">
        <v>750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 t="s">
        <v>778</v>
      </c>
      <c r="E381" s="95">
        <v>10231.9452</v>
      </c>
      <c r="F381" s="49" t="s">
        <v>718</v>
      </c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779</v>
      </c>
      <c r="E382" s="95">
        <v>318.96195670620705</v>
      </c>
      <c r="F382" s="49" t="s">
        <v>738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779</v>
      </c>
      <c r="E383" s="95">
        <v>9.6288</v>
      </c>
      <c r="F383" s="49" t="s">
        <v>738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6880.4856</v>
      </c>
      <c r="F386" s="75"/>
      <c r="I386" s="27">
        <f>E386/1.18</f>
        <v>5830.92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6880.4856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6152.5436</v>
      </c>
      <c r="F388" s="75"/>
      <c r="I388" s="27">
        <f>E388/1.18</f>
        <v>5214.0200000000004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6152.5436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58097.975957490962</v>
      </c>
      <c r="F390" s="75"/>
      <c r="I390" s="27">
        <f>E390/1.18</f>
        <v>49235.572845331328</v>
      </c>
      <c r="J390" s="27">
        <f>SUM(I6:I390)</f>
        <v>140289.41622023337</v>
      </c>
      <c r="K390" s="27">
        <f>J390*1.01330668353499*1.18</f>
        <v>167744.3196405177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58097.975957490962</v>
      </c>
      <c r="F391" s="49" t="s">
        <v>731</v>
      </c>
      <c r="I391" s="27">
        <f>E6+E197+E232+E266+E338+E355+E386+E388+E390</f>
        <v>165541.51113987534</v>
      </c>
      <c r="J391" s="27">
        <f>I391-K391</f>
        <v>-173622.2650988464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печать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2017-05-18T02:50:03Z</dcterms:modified>
</cp:coreProperties>
</file>